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nnyledonge/Desktop/"/>
    </mc:Choice>
  </mc:AlternateContent>
  <xr:revisionPtr revIDLastSave="0" documentId="8_{BE71A42E-7F4C-6842-8523-B75C655C4825}" xr6:coauthVersionLast="47" xr6:coauthVersionMax="47" xr10:uidLastSave="{00000000-0000-0000-0000-000000000000}"/>
  <bookViews>
    <workbookView xWindow="780" yWindow="1000" windowWidth="27640" windowHeight="15380" xr2:uid="{6BC63EF6-5AC5-1E48-9C3C-70E6AE6B50DA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2" i="1" l="1"/>
  <c r="R33" i="1" s="1"/>
  <c r="P32" i="1"/>
  <c r="N32" i="1"/>
  <c r="N33" i="1" s="1"/>
  <c r="L32" i="1"/>
  <c r="L33" i="1" s="1"/>
  <c r="J32" i="1"/>
  <c r="T31" i="1"/>
  <c r="T33" i="1" s="1"/>
  <c r="R31" i="1"/>
  <c r="P31" i="1"/>
  <c r="P33" i="1" s="1"/>
  <c r="N31" i="1"/>
  <c r="L31" i="1"/>
  <c r="J31" i="1"/>
  <c r="J33" i="1" s="1"/>
  <c r="T24" i="1"/>
  <c r="U23" i="1"/>
  <c r="T23" i="1"/>
  <c r="U22" i="1"/>
  <c r="T22" i="1"/>
  <c r="U20" i="1"/>
  <c r="P20" i="1"/>
  <c r="T20" i="1" s="1"/>
  <c r="N20" i="1"/>
  <c r="L20" i="1"/>
  <c r="T19" i="1"/>
  <c r="Q19" i="1"/>
  <c r="O19" i="1"/>
  <c r="T17" i="1"/>
  <c r="P16" i="1"/>
  <c r="L16" i="1"/>
  <c r="M19" i="1" s="1"/>
  <c r="U19" i="1" s="1"/>
  <c r="J16" i="1"/>
  <c r="T16" i="1" s="1"/>
  <c r="T12" i="1"/>
  <c r="T11" i="1"/>
  <c r="R10" i="1"/>
  <c r="P10" i="1"/>
  <c r="N10" i="1"/>
  <c r="L10" i="1"/>
  <c r="J10" i="1"/>
  <c r="T9" i="1"/>
  <c r="T10" i="1" s="1"/>
  <c r="T6" i="1"/>
  <c r="T5" i="1"/>
  <c r="T4" i="1"/>
  <c r="F4" i="1"/>
  <c r="H4" i="1" s="1"/>
  <c r="J4" i="1" s="1"/>
  <c r="L4" i="1" s="1"/>
  <c r="N4" i="1" s="1"/>
  <c r="P4" i="1" s="1"/>
  <c r="R4" i="1" s="1"/>
  <c r="N1" i="1"/>
</calcChain>
</file>

<file path=xl/sharedStrings.xml><?xml version="1.0" encoding="utf-8"?>
<sst xmlns="http://schemas.openxmlformats.org/spreadsheetml/2006/main" count="67" uniqueCount="52">
  <si>
    <t>Données mises à jour le 31/05/2021</t>
  </si>
  <si>
    <t xml:space="preserve">Voir les données au </t>
  </si>
  <si>
    <t>Indicateurs FPF</t>
  </si>
  <si>
    <t>Date de financement des projets</t>
  </si>
  <si>
    <t>MONTANT FINANCÉ</t>
  </si>
  <si>
    <t>A</t>
  </si>
  <si>
    <t>Nbre de projets</t>
  </si>
  <si>
    <t>B</t>
  </si>
  <si>
    <t>Nominal financé</t>
  </si>
  <si>
    <t>C</t>
  </si>
  <si>
    <t>Durée moyenne d'emprunt pondérée</t>
  </si>
  <si>
    <t>1 mois</t>
  </si>
  <si>
    <t>D</t>
  </si>
  <si>
    <t>Taux moyen annuel pondéré</t>
  </si>
  <si>
    <t>x%</t>
  </si>
  <si>
    <t>REMBOURSEMENTS</t>
  </si>
  <si>
    <t>E</t>
  </si>
  <si>
    <t>Capital remboursé</t>
  </si>
  <si>
    <t>F</t>
  </si>
  <si>
    <t>Part du captal remboursé</t>
  </si>
  <si>
    <t>G</t>
  </si>
  <si>
    <t>Intérêts versés</t>
  </si>
  <si>
    <t>H</t>
  </si>
  <si>
    <t>Provisions / pertes</t>
  </si>
  <si>
    <t>DETAILS DES REMBOURSEMENTS</t>
  </si>
  <si>
    <t>REMBOURSÉ INTÉGRALEMENT</t>
  </si>
  <si>
    <t>I</t>
  </si>
  <si>
    <t>J</t>
  </si>
  <si>
    <t>Nominal remboursé</t>
  </si>
  <si>
    <t>K</t>
  </si>
  <si>
    <t>SUIVI DES ENCOURS</t>
  </si>
  <si>
    <t>L</t>
  </si>
  <si>
    <t>M</t>
  </si>
  <si>
    <t>Nominal remboursé / Nominal restant dû</t>
  </si>
  <si>
    <t>N</t>
  </si>
  <si>
    <t>Intérêts versés / Intérêts restants à verser</t>
  </si>
  <si>
    <t>RETARD DE 0 à 6 MOIS</t>
  </si>
  <si>
    <t>O</t>
  </si>
  <si>
    <t>P</t>
  </si>
  <si>
    <t>Q</t>
  </si>
  <si>
    <t>RETARD + de 6 MOIS ET / OU PROCÉDURE COLLECTIVE</t>
  </si>
  <si>
    <t>R</t>
  </si>
  <si>
    <t>S</t>
  </si>
  <si>
    <t>T</t>
  </si>
  <si>
    <t>PERTE DÉFINITIVE</t>
  </si>
  <si>
    <t>U</t>
  </si>
  <si>
    <t>V</t>
  </si>
  <si>
    <t>W</t>
  </si>
  <si>
    <r>
      <t>Taux de rendement interne</t>
    </r>
    <r>
      <rPr>
        <b/>
        <sz val="11"/>
        <color theme="1"/>
        <rFont val="Calibri"/>
        <family val="2"/>
      </rPr>
      <t xml:space="preserve"> (net de risque)</t>
    </r>
  </si>
  <si>
    <t>%</t>
  </si>
  <si>
    <t>Taux de rendement interne maximum possible</t>
  </si>
  <si>
    <t>Coût du risque annuel constaté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</si>
</sst>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 &quot;[$€-40C];[Red]&quot;-&quot;#,##0&quot; &quot;[$€-40C]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 (Corps)"/>
    </font>
    <font>
      <sz val="10"/>
      <color theme="1"/>
      <name val="Calibri (Corps)"/>
    </font>
    <font>
      <sz val="12"/>
      <color theme="1"/>
      <name val="Calibri (Corps)"/>
    </font>
    <font>
      <b/>
      <sz val="10"/>
      <color rgb="FF0070C0"/>
      <name val="Calibri"/>
      <family val="2"/>
    </font>
    <font>
      <sz val="10"/>
      <color rgb="FF0070C0"/>
      <name val="Calibri"/>
      <family val="2"/>
    </font>
    <font>
      <b/>
      <sz val="10"/>
      <color rgb="FF3BAAA5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013D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3BAAA5"/>
        <bgColor indexed="64"/>
      </patternFill>
    </fill>
    <fill>
      <patternFill patternType="solid">
        <fgColor rgb="FFE7E6E6"/>
        <bgColor rgb="FFE7E6E6"/>
      </patternFill>
    </fill>
    <fill>
      <patternFill patternType="solid">
        <fgColor rgb="FFEBF9F9"/>
        <bgColor rgb="FFD6DCE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wrapText="1"/>
    </xf>
    <xf numFmtId="0" fontId="4" fillId="3" borderId="0" xfId="0" applyFont="1" applyFill="1" applyAlignment="1">
      <alignment wrapText="1"/>
    </xf>
    <xf numFmtId="0" fontId="4" fillId="3" borderId="0" xfId="0" applyFont="1" applyFill="1" applyAlignment="1">
      <alignment horizontal="center" vertical="center" wrapText="1"/>
    </xf>
    <xf numFmtId="0" fontId="4" fillId="3" borderId="5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14" fontId="3" fillId="5" borderId="3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6" fillId="6" borderId="0" xfId="0" applyFont="1" applyFill="1" applyAlignment="1">
      <alignment wrapText="1"/>
    </xf>
    <xf numFmtId="0" fontId="5" fillId="6" borderId="12" xfId="0" quotePrefix="1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0" fontId="6" fillId="0" borderId="0" xfId="0" applyFont="1" applyAlignment="1">
      <alignment wrapText="1"/>
    </xf>
    <xf numFmtId="164" fontId="6" fillId="0" borderId="14" xfId="0" applyNumberFormat="1" applyFont="1" applyBorder="1" applyAlignment="1">
      <alignment horizontal="center" wrapText="1"/>
    </xf>
    <xf numFmtId="164" fontId="6" fillId="0" borderId="15" xfId="0" applyNumberFormat="1" applyFont="1" applyBorder="1" applyAlignment="1">
      <alignment horizontal="center" wrapText="1"/>
    </xf>
    <xf numFmtId="164" fontId="5" fillId="0" borderId="14" xfId="0" applyNumberFormat="1" applyFont="1" applyBorder="1" applyAlignment="1">
      <alignment horizontal="center" wrapText="1"/>
    </xf>
    <xf numFmtId="164" fontId="5" fillId="0" borderId="15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10" fontId="6" fillId="0" borderId="14" xfId="0" applyNumberFormat="1" applyFont="1" applyBorder="1" applyAlignment="1">
      <alignment horizontal="center" wrapText="1"/>
    </xf>
    <xf numFmtId="10" fontId="6" fillId="0" borderId="15" xfId="0" applyNumberFormat="1" applyFont="1" applyBorder="1" applyAlignment="1">
      <alignment horizontal="center" wrapText="1"/>
    </xf>
    <xf numFmtId="10" fontId="5" fillId="0" borderId="14" xfId="0" applyNumberFormat="1" applyFont="1" applyBorder="1" applyAlignment="1">
      <alignment horizontal="center" wrapText="1"/>
    </xf>
    <xf numFmtId="10" fontId="5" fillId="0" borderId="15" xfId="0" applyNumberFormat="1" applyFont="1" applyBorder="1" applyAlignment="1">
      <alignment horizontal="center" wrapText="1"/>
    </xf>
    <xf numFmtId="10" fontId="6" fillId="0" borderId="14" xfId="1" applyNumberFormat="1" applyFont="1" applyBorder="1" applyAlignment="1">
      <alignment horizontal="center" wrapText="1"/>
    </xf>
    <xf numFmtId="10" fontId="6" fillId="0" borderId="15" xfId="1" applyNumberFormat="1" applyFont="1" applyBorder="1" applyAlignment="1">
      <alignment horizontal="center" wrapText="1"/>
    </xf>
    <xf numFmtId="10" fontId="5" fillId="0" borderId="14" xfId="1" applyNumberFormat="1" applyFont="1" applyBorder="1" applyAlignment="1">
      <alignment horizontal="center" wrapText="1"/>
    </xf>
    <xf numFmtId="10" fontId="5" fillId="0" borderId="15" xfId="1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4" xfId="0" applyBorder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6" fillId="6" borderId="7" xfId="0" applyFont="1" applyFill="1" applyBorder="1" applyAlignment="1">
      <alignment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164" fontId="6" fillId="0" borderId="14" xfId="0" applyNumberFormat="1" applyFont="1" applyBorder="1" applyAlignment="1">
      <alignment horizontal="center" wrapText="1"/>
    </xf>
    <xf numFmtId="164" fontId="6" fillId="0" borderId="15" xfId="0" applyNumberFormat="1" applyFont="1" applyBorder="1" applyAlignment="1">
      <alignment horizontal="center" wrapText="1"/>
    </xf>
    <xf numFmtId="164" fontId="6" fillId="0" borderId="0" xfId="0" applyNumberFormat="1" applyFont="1" applyAlignment="1">
      <alignment horizontal="center" wrapText="1"/>
    </xf>
    <xf numFmtId="164" fontId="6" fillId="0" borderId="4" xfId="0" applyNumberFormat="1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 wrapText="1"/>
    </xf>
    <xf numFmtId="0" fontId="5" fillId="0" borderId="0" xfId="0" applyFont="1" applyAlignment="1">
      <alignment vertical="center" wrapText="1"/>
    </xf>
    <xf numFmtId="164" fontId="5" fillId="0" borderId="14" xfId="0" applyNumberFormat="1" applyFont="1" applyBorder="1" applyAlignment="1">
      <alignment horizontal="center" wrapText="1"/>
    </xf>
    <xf numFmtId="164" fontId="5" fillId="0" borderId="15" xfId="0" applyNumberFormat="1" applyFont="1" applyBorder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164" fontId="5" fillId="0" borderId="4" xfId="0" applyNumberFormat="1" applyFont="1" applyBorder="1" applyAlignment="1">
      <alignment horizontal="center" wrapText="1"/>
    </xf>
    <xf numFmtId="164" fontId="5" fillId="0" borderId="5" xfId="0" applyNumberFormat="1" applyFont="1" applyBorder="1" applyAlignment="1">
      <alignment horizontal="center" wrapText="1"/>
    </xf>
    <xf numFmtId="0" fontId="5" fillId="0" borderId="4" xfId="0" applyFont="1" applyBorder="1" applyAlignment="1">
      <alignment vertical="center" wrapText="1"/>
    </xf>
    <xf numFmtId="0" fontId="6" fillId="6" borderId="0" xfId="0" applyFont="1" applyFill="1" applyAlignment="1">
      <alignment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wrapText="1"/>
    </xf>
    <xf numFmtId="164" fontId="6" fillId="0" borderId="4" xfId="0" applyNumberFormat="1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164" fontId="5" fillId="0" borderId="4" xfId="0" applyNumberFormat="1" applyFont="1" applyBorder="1" applyAlignment="1">
      <alignment horizontal="center" wrapText="1"/>
    </xf>
    <xf numFmtId="164" fontId="5" fillId="0" borderId="5" xfId="0" applyNumberFormat="1" applyFont="1" applyBorder="1" applyAlignment="1">
      <alignment horizontal="center" wrapText="1"/>
    </xf>
    <xf numFmtId="0" fontId="5" fillId="0" borderId="15" xfId="0" applyFont="1" applyBorder="1" applyAlignment="1">
      <alignment vertical="center" wrapText="1"/>
    </xf>
    <xf numFmtId="0" fontId="0" fillId="7" borderId="6" xfId="0" applyFill="1" applyBorder="1" applyAlignment="1">
      <alignment vertical="center" wrapText="1"/>
    </xf>
    <xf numFmtId="0" fontId="0" fillId="7" borderId="7" xfId="0" applyFill="1" applyBorder="1" applyAlignment="1">
      <alignment vertical="center" wrapText="1"/>
    </xf>
    <xf numFmtId="0" fontId="0" fillId="7" borderId="7" xfId="0" applyFill="1" applyBorder="1" applyAlignment="1">
      <alignment wrapText="1"/>
    </xf>
    <xf numFmtId="0" fontId="0" fillId="7" borderId="7" xfId="0" applyFill="1" applyBorder="1" applyAlignment="1">
      <alignment horizontal="center" wrapText="1"/>
    </xf>
    <xf numFmtId="0" fontId="0" fillId="7" borderId="8" xfId="0" applyFill="1" applyBorder="1" applyAlignment="1">
      <alignment wrapText="1"/>
    </xf>
    <xf numFmtId="0" fontId="11" fillId="7" borderId="4" xfId="0" applyFont="1" applyFill="1" applyBorder="1" applyAlignment="1">
      <alignment horizontal="left" vertical="center" wrapText="1"/>
    </xf>
    <xf numFmtId="0" fontId="11" fillId="7" borderId="0" xfId="0" applyFont="1" applyFill="1" applyAlignment="1">
      <alignment horizontal="left" vertical="center" wrapText="1"/>
    </xf>
    <xf numFmtId="0" fontId="13" fillId="7" borderId="0" xfId="0" applyFont="1" applyFill="1" applyAlignment="1">
      <alignment wrapText="1"/>
    </xf>
    <xf numFmtId="10" fontId="0" fillId="7" borderId="0" xfId="0" applyNumberFormat="1" applyFill="1" applyAlignment="1">
      <alignment horizontal="center" wrapText="1"/>
    </xf>
    <xf numFmtId="0" fontId="0" fillId="7" borderId="0" xfId="0" applyFill="1" applyAlignment="1">
      <alignment horizontal="center" wrapText="1"/>
    </xf>
    <xf numFmtId="0" fontId="0" fillId="7" borderId="5" xfId="0" applyFill="1" applyBorder="1" applyAlignment="1">
      <alignment horizontal="center" wrapText="1"/>
    </xf>
    <xf numFmtId="0" fontId="11" fillId="7" borderId="9" xfId="0" applyFont="1" applyFill="1" applyBorder="1" applyAlignment="1">
      <alignment horizontal="left" vertical="center" wrapText="1"/>
    </xf>
    <xf numFmtId="0" fontId="11" fillId="7" borderId="10" xfId="0" applyFont="1" applyFill="1" applyBorder="1" applyAlignment="1">
      <alignment horizontal="left" vertical="center" wrapText="1"/>
    </xf>
    <xf numFmtId="0" fontId="13" fillId="7" borderId="10" xfId="0" applyFont="1" applyFill="1" applyBorder="1" applyAlignment="1">
      <alignment wrapText="1"/>
    </xf>
    <xf numFmtId="10" fontId="0" fillId="7" borderId="10" xfId="0" applyNumberFormat="1" applyFill="1" applyBorder="1" applyAlignment="1">
      <alignment horizontal="center" wrapText="1"/>
    </xf>
    <xf numFmtId="0" fontId="0" fillId="7" borderId="16" xfId="0" applyFill="1" applyBorder="1" applyAlignment="1">
      <alignment horizont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26AB4-AB85-2841-ACE9-E40C83125A6D}">
  <dimension ref="A1:U33"/>
  <sheetViews>
    <sheetView tabSelected="1" workbookViewId="0">
      <selection sqref="A1:U33"/>
    </sheetView>
  </sheetViews>
  <sheetFormatPr baseColWidth="10" defaultRowHeight="16" x14ac:dyDescent="0.2"/>
  <sheetData>
    <row r="1" spans="1:21" ht="17" thickBot="1" x14ac:dyDescent="0.25">
      <c r="A1" s="1" t="s">
        <v>0</v>
      </c>
      <c r="B1" s="2"/>
      <c r="C1" s="2"/>
      <c r="D1" s="3" t="s">
        <v>1</v>
      </c>
      <c r="E1" s="3"/>
      <c r="F1" s="3"/>
      <c r="G1" s="3"/>
      <c r="H1" s="3"/>
      <c r="I1" s="3"/>
      <c r="J1" s="3"/>
      <c r="K1" s="3"/>
      <c r="L1" s="3"/>
      <c r="M1" s="4"/>
      <c r="N1" s="5">
        <f ca="1">TODAY()</f>
        <v>44410</v>
      </c>
      <c r="O1" s="6"/>
      <c r="P1" s="6"/>
      <c r="Q1" s="6"/>
      <c r="R1" s="6"/>
      <c r="S1" s="6"/>
      <c r="T1" s="6"/>
      <c r="U1" s="7"/>
    </row>
    <row r="2" spans="1:21" ht="17" thickBot="1" x14ac:dyDescent="0.25">
      <c r="A2" s="8"/>
      <c r="B2" s="9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1"/>
    </row>
    <row r="3" spans="1:21" ht="17" thickBot="1" x14ac:dyDescent="0.25">
      <c r="A3" s="12" t="s">
        <v>2</v>
      </c>
      <c r="B3" s="13"/>
      <c r="C3" s="13"/>
      <c r="D3" s="14" t="s">
        <v>3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5"/>
    </row>
    <row r="4" spans="1:21" ht="17" thickBot="1" x14ac:dyDescent="0.25">
      <c r="A4" s="16"/>
      <c r="B4" s="17"/>
      <c r="C4" s="17"/>
      <c r="D4" s="18">
        <v>2014</v>
      </c>
      <c r="E4" s="19"/>
      <c r="F4" s="18">
        <f>D4+1</f>
        <v>2015</v>
      </c>
      <c r="G4" s="19"/>
      <c r="H4" s="18">
        <f>F4+1</f>
        <v>2016</v>
      </c>
      <c r="I4" s="19"/>
      <c r="J4" s="20">
        <f>H4+1</f>
        <v>2017</v>
      </c>
      <c r="K4" s="21"/>
      <c r="L4" s="20">
        <f>J4+1</f>
        <v>2018</v>
      </c>
      <c r="M4" s="21"/>
      <c r="N4" s="20">
        <f>L4+1</f>
        <v>2019</v>
      </c>
      <c r="O4" s="21"/>
      <c r="P4" s="20">
        <f>N4+1</f>
        <v>2020</v>
      </c>
      <c r="Q4" s="21"/>
      <c r="R4" s="20">
        <f>P4+1</f>
        <v>2021</v>
      </c>
      <c r="S4" s="21"/>
      <c r="T4" s="22">
        <f ca="1">TODAY()</f>
        <v>44410</v>
      </c>
      <c r="U4" s="23"/>
    </row>
    <row r="5" spans="1:21" ht="30" x14ac:dyDescent="0.2">
      <c r="A5" s="24" t="s">
        <v>4</v>
      </c>
      <c r="B5" s="25" t="s">
        <v>5</v>
      </c>
      <c r="C5" s="26" t="s">
        <v>6</v>
      </c>
      <c r="D5" s="27"/>
      <c r="E5" s="28"/>
      <c r="F5" s="29"/>
      <c r="G5" s="28"/>
      <c r="H5" s="29"/>
      <c r="I5" s="28"/>
      <c r="J5" s="29">
        <v>1</v>
      </c>
      <c r="K5" s="28"/>
      <c r="L5" s="29">
        <v>6</v>
      </c>
      <c r="M5" s="28"/>
      <c r="N5" s="29">
        <v>13</v>
      </c>
      <c r="O5" s="28"/>
      <c r="P5" s="29">
        <v>21</v>
      </c>
      <c r="Q5" s="28"/>
      <c r="R5" s="29">
        <v>5</v>
      </c>
      <c r="S5" s="28"/>
      <c r="T5" s="29">
        <f>SUM(J5:S5)</f>
        <v>46</v>
      </c>
      <c r="U5" s="28"/>
    </row>
    <row r="6" spans="1:21" ht="30" x14ac:dyDescent="0.2">
      <c r="A6" s="30"/>
      <c r="B6" s="25" t="s">
        <v>7</v>
      </c>
      <c r="C6" s="31" t="s">
        <v>8</v>
      </c>
      <c r="D6" s="32">
        <v>1</v>
      </c>
      <c r="E6" s="33"/>
      <c r="F6" s="32"/>
      <c r="G6" s="33"/>
      <c r="H6" s="32"/>
      <c r="I6" s="33"/>
      <c r="J6" s="32">
        <v>500000</v>
      </c>
      <c r="K6" s="33"/>
      <c r="L6" s="32">
        <v>5385000</v>
      </c>
      <c r="M6" s="33"/>
      <c r="N6" s="32">
        <v>7405000</v>
      </c>
      <c r="O6" s="33"/>
      <c r="P6" s="32">
        <v>24012900</v>
      </c>
      <c r="Q6" s="33"/>
      <c r="R6" s="32">
        <v>8150000</v>
      </c>
      <c r="S6" s="33"/>
      <c r="T6" s="34">
        <f>SUM(J6:S6)</f>
        <v>45452900</v>
      </c>
      <c r="U6" s="35"/>
    </row>
    <row r="7" spans="1:21" ht="60" x14ac:dyDescent="0.2">
      <c r="A7" s="30"/>
      <c r="B7" s="25" t="s">
        <v>9</v>
      </c>
      <c r="C7" s="31" t="s">
        <v>10</v>
      </c>
      <c r="D7" s="36" t="s">
        <v>11</v>
      </c>
      <c r="E7" s="37"/>
      <c r="F7" s="36"/>
      <c r="G7" s="37"/>
      <c r="H7" s="36"/>
      <c r="I7" s="37"/>
      <c r="J7" s="36">
        <v>18</v>
      </c>
      <c r="K7" s="37"/>
      <c r="L7" s="36">
        <v>26</v>
      </c>
      <c r="M7" s="37"/>
      <c r="N7" s="36">
        <v>22</v>
      </c>
      <c r="O7" s="37"/>
      <c r="P7" s="36">
        <v>31</v>
      </c>
      <c r="Q7" s="37"/>
      <c r="R7" s="36">
        <v>26</v>
      </c>
      <c r="S7" s="37"/>
      <c r="T7" s="38">
        <v>28</v>
      </c>
      <c r="U7" s="39"/>
    </row>
    <row r="8" spans="1:21" ht="45" x14ac:dyDescent="0.2">
      <c r="A8" s="30"/>
      <c r="B8" s="25" t="s">
        <v>12</v>
      </c>
      <c r="C8" s="31" t="s">
        <v>13</v>
      </c>
      <c r="D8" s="36" t="s">
        <v>14</v>
      </c>
      <c r="E8" s="37"/>
      <c r="F8" s="36"/>
      <c r="G8" s="37"/>
      <c r="H8" s="36"/>
      <c r="I8" s="37"/>
      <c r="J8" s="40">
        <v>7.0000000000000007E-2</v>
      </c>
      <c r="K8" s="41"/>
      <c r="L8" s="40">
        <v>8.9499999999999996E-2</v>
      </c>
      <c r="M8" s="41"/>
      <c r="N8" s="40">
        <v>8.9300000000000004E-2</v>
      </c>
      <c r="O8" s="41"/>
      <c r="P8" s="40">
        <v>7.4300000000000005E-2</v>
      </c>
      <c r="Q8" s="41"/>
      <c r="R8" s="40">
        <v>6.6100000000000006E-2</v>
      </c>
      <c r="S8" s="41"/>
      <c r="T8" s="42">
        <v>7.6999999999999999E-2</v>
      </c>
      <c r="U8" s="43"/>
    </row>
    <row r="9" spans="1:21" ht="30" x14ac:dyDescent="0.2">
      <c r="A9" s="24" t="s">
        <v>15</v>
      </c>
      <c r="B9" s="25" t="s">
        <v>16</v>
      </c>
      <c r="C9" s="31" t="s">
        <v>17</v>
      </c>
      <c r="D9" s="32">
        <v>1</v>
      </c>
      <c r="E9" s="33"/>
      <c r="F9" s="32"/>
      <c r="G9" s="33"/>
      <c r="H9" s="32"/>
      <c r="I9" s="33"/>
      <c r="J9" s="32">
        <v>500000</v>
      </c>
      <c r="K9" s="33"/>
      <c r="L9" s="32">
        <v>3650000</v>
      </c>
      <c r="M9" s="33"/>
      <c r="N9" s="32">
        <v>840000</v>
      </c>
      <c r="O9" s="33"/>
      <c r="P9" s="32">
        <v>500000</v>
      </c>
      <c r="Q9" s="33"/>
      <c r="R9" s="32">
        <v>0</v>
      </c>
      <c r="S9" s="33"/>
      <c r="T9" s="34">
        <f>SUM(J9:S9)</f>
        <v>5490000</v>
      </c>
      <c r="U9" s="35"/>
    </row>
    <row r="10" spans="1:21" ht="30" x14ac:dyDescent="0.2">
      <c r="A10" s="30"/>
      <c r="B10" s="25" t="s">
        <v>18</v>
      </c>
      <c r="C10" s="31" t="s">
        <v>19</v>
      </c>
      <c r="D10" s="36" t="s">
        <v>14</v>
      </c>
      <c r="E10" s="37"/>
      <c r="F10" s="36"/>
      <c r="G10" s="37"/>
      <c r="H10" s="36"/>
      <c r="I10" s="37"/>
      <c r="J10" s="44">
        <f>J9/J6</f>
        <v>1</v>
      </c>
      <c r="K10" s="45"/>
      <c r="L10" s="44">
        <f>L9/L6</f>
        <v>0.67780872794800373</v>
      </c>
      <c r="M10" s="45"/>
      <c r="N10" s="44">
        <f>N9/N6</f>
        <v>0.11343686698176908</v>
      </c>
      <c r="O10" s="45"/>
      <c r="P10" s="44">
        <f>P9/P6</f>
        <v>2.0822141432313465E-2</v>
      </c>
      <c r="Q10" s="45"/>
      <c r="R10" s="44">
        <f>R9/R6</f>
        <v>0</v>
      </c>
      <c r="S10" s="45"/>
      <c r="T10" s="46">
        <f>T9/T6</f>
        <v>0.12078437239428068</v>
      </c>
      <c r="U10" s="47"/>
    </row>
    <row r="11" spans="1:21" ht="30" x14ac:dyDescent="0.2">
      <c r="A11" s="30"/>
      <c r="B11" s="25" t="s">
        <v>20</v>
      </c>
      <c r="C11" s="48" t="s">
        <v>21</v>
      </c>
      <c r="D11" s="34">
        <v>1</v>
      </c>
      <c r="E11" s="35"/>
      <c r="F11" s="34"/>
      <c r="G11" s="35"/>
      <c r="H11" s="34"/>
      <c r="I11" s="35"/>
      <c r="J11" s="34">
        <v>52500</v>
      </c>
      <c r="K11" s="35"/>
      <c r="L11" s="34">
        <v>956250</v>
      </c>
      <c r="M11" s="35"/>
      <c r="N11" s="34">
        <v>502225</v>
      </c>
      <c r="O11" s="35"/>
      <c r="P11" s="34">
        <v>723269</v>
      </c>
      <c r="Q11" s="35"/>
      <c r="R11" s="34">
        <v>0</v>
      </c>
      <c r="S11" s="35"/>
      <c r="T11" s="34">
        <f>SUM(J11:S11)</f>
        <v>2234244</v>
      </c>
      <c r="U11" s="35"/>
    </row>
    <row r="12" spans="1:21" ht="30" x14ac:dyDescent="0.2">
      <c r="A12" s="30"/>
      <c r="B12" s="49" t="s">
        <v>22</v>
      </c>
      <c r="C12" s="50" t="s">
        <v>23</v>
      </c>
      <c r="D12" s="32">
        <v>1</v>
      </c>
      <c r="E12" s="33"/>
      <c r="F12" s="32"/>
      <c r="G12" s="33"/>
      <c r="H12" s="32"/>
      <c r="I12" s="33"/>
      <c r="J12" s="32">
        <v>0</v>
      </c>
      <c r="K12" s="33"/>
      <c r="L12" s="32">
        <v>0</v>
      </c>
      <c r="M12" s="33"/>
      <c r="N12" s="32">
        <v>800000</v>
      </c>
      <c r="O12" s="33"/>
      <c r="P12" s="32">
        <v>0</v>
      </c>
      <c r="Q12" s="33"/>
      <c r="R12" s="32">
        <v>0</v>
      </c>
      <c r="S12" s="33"/>
      <c r="T12" s="34">
        <f>SUM(J12:S12)</f>
        <v>800000</v>
      </c>
      <c r="U12" s="35"/>
    </row>
    <row r="13" spans="1:21" ht="17" thickBot="1" x14ac:dyDescent="0.25">
      <c r="A13" s="51"/>
      <c r="B13" s="52"/>
      <c r="C13" s="53"/>
      <c r="D13" s="54"/>
      <c r="E13" s="55"/>
      <c r="F13" s="54"/>
      <c r="G13" s="55"/>
      <c r="H13" s="54"/>
      <c r="I13" s="55"/>
      <c r="J13" s="54"/>
      <c r="K13" s="55"/>
      <c r="L13" s="54"/>
      <c r="M13" s="55"/>
      <c r="N13" s="54"/>
      <c r="O13" s="55"/>
      <c r="P13" s="54"/>
      <c r="Q13" s="55"/>
      <c r="R13" s="54"/>
      <c r="S13" s="55"/>
      <c r="T13" s="54"/>
      <c r="U13" s="55"/>
    </row>
    <row r="14" spans="1:21" ht="17" thickBot="1" x14ac:dyDescent="0.25">
      <c r="A14" s="56" t="s">
        <v>24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8"/>
    </row>
    <row r="15" spans="1:21" ht="45" x14ac:dyDescent="0.2">
      <c r="A15" s="59" t="s">
        <v>25</v>
      </c>
      <c r="B15" s="60" t="s">
        <v>26</v>
      </c>
      <c r="C15" s="61" t="s">
        <v>6</v>
      </c>
      <c r="D15" s="29">
        <v>1</v>
      </c>
      <c r="E15" s="28"/>
      <c r="F15" s="62"/>
      <c r="G15" s="63"/>
      <c r="H15" s="62"/>
      <c r="I15" s="63"/>
      <c r="J15" s="29">
        <v>0</v>
      </c>
      <c r="K15" s="28"/>
      <c r="L15" s="29">
        <v>0</v>
      </c>
      <c r="M15" s="28"/>
      <c r="N15" s="29">
        <v>2</v>
      </c>
      <c r="O15" s="28"/>
      <c r="P15" s="29"/>
      <c r="Q15" s="28"/>
      <c r="R15" s="29"/>
      <c r="S15" s="64"/>
      <c r="T15" s="65"/>
      <c r="U15" s="66"/>
    </row>
    <row r="16" spans="1:21" ht="30" x14ac:dyDescent="0.2">
      <c r="A16" s="67"/>
      <c r="B16" s="49" t="s">
        <v>27</v>
      </c>
      <c r="C16" s="50" t="s">
        <v>28</v>
      </c>
      <c r="D16" s="32">
        <v>1</v>
      </c>
      <c r="E16" s="33"/>
      <c r="F16" s="68"/>
      <c r="G16" s="69"/>
      <c r="H16" s="68"/>
      <c r="I16" s="69"/>
      <c r="J16" s="32">
        <f>J9</f>
        <v>500000</v>
      </c>
      <c r="K16" s="33"/>
      <c r="L16" s="32">
        <f>L9</f>
        <v>3650000</v>
      </c>
      <c r="M16" s="33"/>
      <c r="N16" s="32">
        <v>600000</v>
      </c>
      <c r="O16" s="33"/>
      <c r="P16" s="32">
        <f>P9</f>
        <v>500000</v>
      </c>
      <c r="Q16" s="33"/>
      <c r="R16" s="32">
        <v>0</v>
      </c>
      <c r="S16" s="70"/>
      <c r="T16" s="71">
        <f>SUM(J16:S16)</f>
        <v>5250000</v>
      </c>
      <c r="U16" s="72"/>
    </row>
    <row r="17" spans="1:21" ht="30" x14ac:dyDescent="0.2">
      <c r="A17" s="67"/>
      <c r="B17" s="49" t="s">
        <v>29</v>
      </c>
      <c r="C17" s="73" t="s">
        <v>21</v>
      </c>
      <c r="D17" s="34">
        <v>1</v>
      </c>
      <c r="E17" s="35"/>
      <c r="F17" s="74"/>
      <c r="G17" s="75"/>
      <c r="H17" s="74"/>
      <c r="I17" s="75"/>
      <c r="J17" s="34">
        <v>52500</v>
      </c>
      <c r="K17" s="35"/>
      <c r="L17" s="34">
        <v>565875</v>
      </c>
      <c r="M17" s="35"/>
      <c r="N17" s="34">
        <v>81000</v>
      </c>
      <c r="O17" s="35"/>
      <c r="P17" s="34">
        <v>41666</v>
      </c>
      <c r="Q17" s="35"/>
      <c r="R17" s="34">
        <v>0</v>
      </c>
      <c r="S17" s="76"/>
      <c r="T17" s="77">
        <f>SUM(J17:S17)</f>
        <v>741041</v>
      </c>
      <c r="U17" s="78"/>
    </row>
    <row r="18" spans="1:21" ht="30" x14ac:dyDescent="0.2">
      <c r="A18" s="79" t="s">
        <v>30</v>
      </c>
      <c r="B18" s="49" t="s">
        <v>31</v>
      </c>
      <c r="C18" s="80" t="s">
        <v>6</v>
      </c>
      <c r="D18" s="81">
        <v>1</v>
      </c>
      <c r="E18" s="82"/>
      <c r="F18" s="83"/>
      <c r="G18" s="84"/>
      <c r="H18" s="83"/>
      <c r="I18" s="84"/>
      <c r="J18" s="83"/>
      <c r="K18" s="84"/>
      <c r="L18" s="81"/>
      <c r="M18" s="82"/>
      <c r="N18" s="81"/>
      <c r="O18" s="82"/>
      <c r="P18" s="85"/>
      <c r="Q18" s="85"/>
      <c r="R18" s="81"/>
      <c r="S18" s="86"/>
      <c r="T18" s="87"/>
      <c r="U18" s="88"/>
    </row>
    <row r="19" spans="1:21" ht="60" x14ac:dyDescent="0.2">
      <c r="A19" s="67"/>
      <c r="B19" s="49" t="s">
        <v>32</v>
      </c>
      <c r="C19" s="50" t="s">
        <v>33</v>
      </c>
      <c r="D19" s="68">
        <v>1</v>
      </c>
      <c r="E19" s="69">
        <v>1</v>
      </c>
      <c r="F19" s="68"/>
      <c r="G19" s="69"/>
      <c r="H19" s="68"/>
      <c r="I19" s="69"/>
      <c r="J19" s="68">
        <v>0</v>
      </c>
      <c r="K19" s="69">
        <v>0</v>
      </c>
      <c r="L19" s="68">
        <v>0</v>
      </c>
      <c r="M19" s="69">
        <f>L6-L16</f>
        <v>1735000</v>
      </c>
      <c r="N19" s="68">
        <v>240000</v>
      </c>
      <c r="O19" s="89">
        <f>N6-N9</f>
        <v>6565000</v>
      </c>
      <c r="P19" s="68">
        <v>0</v>
      </c>
      <c r="Q19" s="69">
        <f>P6-P9</f>
        <v>23512900</v>
      </c>
      <c r="R19" s="68">
        <v>0</v>
      </c>
      <c r="S19" s="89">
        <v>0</v>
      </c>
      <c r="T19" s="90">
        <f>R19+P19+N19+L19+J19</f>
        <v>240000</v>
      </c>
      <c r="U19" s="91">
        <f>Q19+O19+M19</f>
        <v>31812900</v>
      </c>
    </row>
    <row r="20" spans="1:21" ht="75" x14ac:dyDescent="0.2">
      <c r="A20" s="67"/>
      <c r="B20" s="49" t="s">
        <v>34</v>
      </c>
      <c r="C20" s="73" t="s">
        <v>35</v>
      </c>
      <c r="D20" s="74">
        <v>1</v>
      </c>
      <c r="E20" s="75">
        <v>1</v>
      </c>
      <c r="F20" s="74"/>
      <c r="G20" s="75"/>
      <c r="H20" s="74"/>
      <c r="I20" s="75"/>
      <c r="J20" s="74">
        <v>0</v>
      </c>
      <c r="K20" s="75">
        <v>0</v>
      </c>
      <c r="L20" s="74">
        <f>L11-L17</f>
        <v>390375</v>
      </c>
      <c r="M20" s="92">
        <v>78075</v>
      </c>
      <c r="N20" s="74">
        <f>N11-N17</f>
        <v>421225</v>
      </c>
      <c r="O20" s="75">
        <v>701912</v>
      </c>
      <c r="P20" s="92">
        <f>P11-P17</f>
        <v>681603</v>
      </c>
      <c r="Q20" s="92">
        <v>3508652</v>
      </c>
      <c r="R20" s="74">
        <v>0</v>
      </c>
      <c r="S20" s="92">
        <v>1011500</v>
      </c>
      <c r="T20" s="93">
        <f>R20+P20+N20+L20</f>
        <v>1493203</v>
      </c>
      <c r="U20" s="94">
        <f>S20+Q20+O20+M20</f>
        <v>5300139</v>
      </c>
    </row>
    <row r="21" spans="1:21" ht="30" x14ac:dyDescent="0.2">
      <c r="A21" s="79" t="s">
        <v>36</v>
      </c>
      <c r="B21" s="49" t="s">
        <v>37</v>
      </c>
      <c r="C21" s="80" t="s">
        <v>6</v>
      </c>
      <c r="D21" s="81">
        <v>1</v>
      </c>
      <c r="E21" s="82"/>
      <c r="F21" s="83"/>
      <c r="G21" s="84"/>
      <c r="H21" s="83"/>
      <c r="I21" s="84"/>
      <c r="J21" s="81">
        <v>0</v>
      </c>
      <c r="K21" s="82"/>
      <c r="L21" s="81">
        <v>0</v>
      </c>
      <c r="M21" s="82"/>
      <c r="N21" s="81">
        <v>0</v>
      </c>
      <c r="O21" s="82"/>
      <c r="P21" s="81">
        <v>1</v>
      </c>
      <c r="Q21" s="82"/>
      <c r="R21" s="81">
        <v>0</v>
      </c>
      <c r="S21" s="86"/>
      <c r="T21" s="87">
        <v>1</v>
      </c>
      <c r="U21" s="88"/>
    </row>
    <row r="22" spans="1:21" ht="60" x14ac:dyDescent="0.2">
      <c r="A22" s="67"/>
      <c r="B22" s="49" t="s">
        <v>38</v>
      </c>
      <c r="C22" s="50" t="s">
        <v>33</v>
      </c>
      <c r="D22" s="68">
        <v>1</v>
      </c>
      <c r="E22" s="69">
        <v>1</v>
      </c>
      <c r="F22" s="68"/>
      <c r="G22" s="69"/>
      <c r="H22" s="68"/>
      <c r="I22" s="69"/>
      <c r="J22" s="68">
        <v>0</v>
      </c>
      <c r="K22" s="69">
        <v>0</v>
      </c>
      <c r="L22" s="68">
        <v>0</v>
      </c>
      <c r="M22" s="69">
        <v>0</v>
      </c>
      <c r="N22" s="68">
        <v>0</v>
      </c>
      <c r="O22" s="69">
        <v>800000</v>
      </c>
      <c r="P22" s="89">
        <v>0</v>
      </c>
      <c r="Q22" s="89">
        <v>0</v>
      </c>
      <c r="R22" s="68">
        <v>0</v>
      </c>
      <c r="S22" s="89">
        <v>0</v>
      </c>
      <c r="T22" s="90">
        <f>R22</f>
        <v>0</v>
      </c>
      <c r="U22" s="91">
        <f>O22</f>
        <v>800000</v>
      </c>
    </row>
    <row r="23" spans="1:21" ht="75" x14ac:dyDescent="0.2">
      <c r="A23" s="67"/>
      <c r="B23" s="49" t="s">
        <v>39</v>
      </c>
      <c r="C23" s="73" t="s">
        <v>35</v>
      </c>
      <c r="D23" s="74">
        <v>1</v>
      </c>
      <c r="E23" s="75">
        <v>1</v>
      </c>
      <c r="F23" s="74"/>
      <c r="G23" s="75"/>
      <c r="H23" s="74"/>
      <c r="I23" s="75"/>
      <c r="J23" s="74">
        <v>0</v>
      </c>
      <c r="K23" s="75">
        <v>0</v>
      </c>
      <c r="L23" s="74">
        <v>0</v>
      </c>
      <c r="M23" s="75">
        <v>0</v>
      </c>
      <c r="N23" s="74">
        <v>0</v>
      </c>
      <c r="O23" s="75">
        <v>138000</v>
      </c>
      <c r="P23" s="92">
        <v>0</v>
      </c>
      <c r="Q23" s="92">
        <v>0</v>
      </c>
      <c r="R23" s="74">
        <v>0</v>
      </c>
      <c r="S23" s="92">
        <v>0</v>
      </c>
      <c r="T23" s="93">
        <f>R23</f>
        <v>0</v>
      </c>
      <c r="U23" s="94">
        <f>O23</f>
        <v>138000</v>
      </c>
    </row>
    <row r="24" spans="1:21" ht="75" x14ac:dyDescent="0.2">
      <c r="A24" s="79" t="s">
        <v>40</v>
      </c>
      <c r="B24" s="49" t="s">
        <v>41</v>
      </c>
      <c r="C24" s="80" t="s">
        <v>6</v>
      </c>
      <c r="D24" s="81">
        <v>0</v>
      </c>
      <c r="E24" s="82"/>
      <c r="F24" s="81">
        <v>0</v>
      </c>
      <c r="G24" s="82"/>
      <c r="H24" s="81">
        <v>0</v>
      </c>
      <c r="I24" s="82"/>
      <c r="J24" s="81">
        <v>0</v>
      </c>
      <c r="K24" s="82"/>
      <c r="L24" s="81">
        <v>0</v>
      </c>
      <c r="M24" s="82"/>
      <c r="N24" s="81">
        <v>0</v>
      </c>
      <c r="O24" s="82"/>
      <c r="P24" s="81">
        <v>0</v>
      </c>
      <c r="Q24" s="82"/>
      <c r="R24" s="81">
        <v>0</v>
      </c>
      <c r="S24" s="88"/>
      <c r="T24" s="87">
        <f>SUM(D24:S24)</f>
        <v>0</v>
      </c>
      <c r="U24" s="88"/>
    </row>
    <row r="25" spans="1:21" ht="60" x14ac:dyDescent="0.2">
      <c r="A25" s="67"/>
      <c r="B25" s="49" t="s">
        <v>42</v>
      </c>
      <c r="C25" s="50" t="s">
        <v>33</v>
      </c>
      <c r="D25" s="68">
        <v>1</v>
      </c>
      <c r="E25" s="69">
        <v>1</v>
      </c>
      <c r="F25" s="68">
        <v>0</v>
      </c>
      <c r="G25" s="69">
        <v>0</v>
      </c>
      <c r="H25" s="68">
        <v>0</v>
      </c>
      <c r="I25" s="69">
        <v>0</v>
      </c>
      <c r="J25" s="68">
        <v>0</v>
      </c>
      <c r="K25" s="69">
        <v>0</v>
      </c>
      <c r="L25" s="68">
        <v>0</v>
      </c>
      <c r="M25" s="69">
        <v>0</v>
      </c>
      <c r="N25" s="68">
        <v>0</v>
      </c>
      <c r="O25" s="69">
        <v>0</v>
      </c>
      <c r="P25" s="89">
        <v>0</v>
      </c>
      <c r="Q25" s="89">
        <v>0</v>
      </c>
      <c r="R25" s="68">
        <v>0</v>
      </c>
      <c r="S25" s="89">
        <v>0</v>
      </c>
      <c r="T25" s="90">
        <v>0</v>
      </c>
      <c r="U25" s="91">
        <v>0</v>
      </c>
    </row>
    <row r="26" spans="1:21" ht="30" x14ac:dyDescent="0.2">
      <c r="A26" s="67"/>
      <c r="B26" s="49" t="s">
        <v>43</v>
      </c>
      <c r="C26" s="73" t="s">
        <v>21</v>
      </c>
      <c r="D26" s="34">
        <v>1</v>
      </c>
      <c r="E26" s="35"/>
      <c r="F26" s="74">
        <v>0</v>
      </c>
      <c r="G26" s="75">
        <v>0</v>
      </c>
      <c r="H26" s="74">
        <v>0</v>
      </c>
      <c r="I26" s="75">
        <v>0</v>
      </c>
      <c r="J26" s="74">
        <v>0</v>
      </c>
      <c r="K26" s="75">
        <v>0</v>
      </c>
      <c r="L26" s="74">
        <v>0</v>
      </c>
      <c r="M26" s="75">
        <v>0</v>
      </c>
      <c r="N26" s="74">
        <v>0</v>
      </c>
      <c r="O26" s="75">
        <v>0</v>
      </c>
      <c r="P26" s="92">
        <v>0</v>
      </c>
      <c r="Q26" s="92">
        <v>0</v>
      </c>
      <c r="R26" s="74">
        <v>0</v>
      </c>
      <c r="S26" s="92">
        <v>0</v>
      </c>
      <c r="T26" s="93">
        <v>0</v>
      </c>
      <c r="U26" s="94">
        <v>0</v>
      </c>
    </row>
    <row r="27" spans="1:21" ht="30" x14ac:dyDescent="0.2">
      <c r="A27" s="79" t="s">
        <v>44</v>
      </c>
      <c r="B27" s="49" t="s">
        <v>45</v>
      </c>
      <c r="C27" s="80" t="s">
        <v>6</v>
      </c>
      <c r="D27" s="81">
        <v>1</v>
      </c>
      <c r="E27" s="82"/>
      <c r="F27" s="83"/>
      <c r="G27" s="84"/>
      <c r="H27" s="83"/>
      <c r="I27" s="84"/>
      <c r="J27" s="83"/>
      <c r="K27" s="84"/>
      <c r="L27" s="81"/>
      <c r="M27" s="82"/>
      <c r="N27" s="81"/>
      <c r="O27" s="82"/>
      <c r="P27" s="85"/>
      <c r="Q27" s="85"/>
      <c r="R27" s="81"/>
      <c r="S27" s="86"/>
      <c r="T27" s="87"/>
      <c r="U27" s="88"/>
    </row>
    <row r="28" spans="1:21" ht="60" x14ac:dyDescent="0.2">
      <c r="A28" s="79"/>
      <c r="B28" s="49" t="s">
        <v>46</v>
      </c>
      <c r="C28" s="50" t="s">
        <v>33</v>
      </c>
      <c r="D28" s="68">
        <v>1</v>
      </c>
      <c r="E28" s="69">
        <v>1</v>
      </c>
      <c r="F28" s="68">
        <v>0</v>
      </c>
      <c r="G28" s="69">
        <v>0</v>
      </c>
      <c r="H28" s="68">
        <v>0</v>
      </c>
      <c r="I28" s="69">
        <v>0</v>
      </c>
      <c r="J28" s="68">
        <v>0</v>
      </c>
      <c r="K28" s="69">
        <v>0</v>
      </c>
      <c r="L28" s="68">
        <v>0</v>
      </c>
      <c r="M28" s="69">
        <v>0</v>
      </c>
      <c r="N28" s="68">
        <v>0</v>
      </c>
      <c r="O28" s="69">
        <v>0</v>
      </c>
      <c r="P28" s="89">
        <v>0</v>
      </c>
      <c r="Q28" s="89">
        <v>0</v>
      </c>
      <c r="R28" s="68">
        <v>0</v>
      </c>
      <c r="S28" s="89"/>
      <c r="T28" s="90">
        <v>0</v>
      </c>
      <c r="U28" s="91">
        <v>0</v>
      </c>
    </row>
    <row r="29" spans="1:21" ht="31" thickBot="1" x14ac:dyDescent="0.25">
      <c r="A29" s="67"/>
      <c r="B29" s="49" t="s">
        <v>47</v>
      </c>
      <c r="C29" s="95" t="s">
        <v>21</v>
      </c>
      <c r="D29" s="34">
        <v>1</v>
      </c>
      <c r="E29" s="35"/>
      <c r="F29" s="74"/>
      <c r="G29" s="75"/>
      <c r="H29" s="74"/>
      <c r="I29" s="75"/>
      <c r="J29" s="74">
        <v>0</v>
      </c>
      <c r="K29" s="75">
        <v>0</v>
      </c>
      <c r="L29" s="74">
        <v>0</v>
      </c>
      <c r="M29" s="75">
        <v>0</v>
      </c>
      <c r="N29" s="74">
        <v>0</v>
      </c>
      <c r="O29" s="75">
        <v>0</v>
      </c>
      <c r="P29" s="92">
        <v>0</v>
      </c>
      <c r="Q29" s="92">
        <v>0</v>
      </c>
      <c r="R29" s="74">
        <v>0</v>
      </c>
      <c r="S29" s="92">
        <v>0</v>
      </c>
      <c r="T29" s="93">
        <v>0</v>
      </c>
      <c r="U29" s="94">
        <v>0</v>
      </c>
    </row>
    <row r="30" spans="1:21" x14ac:dyDescent="0.2">
      <c r="A30" s="96"/>
      <c r="B30" s="97"/>
      <c r="C30" s="97"/>
      <c r="D30" s="98"/>
      <c r="E30" s="98"/>
      <c r="F30" s="98"/>
      <c r="G30" s="98"/>
      <c r="H30" s="98"/>
      <c r="I30" s="98"/>
      <c r="J30" s="98"/>
      <c r="K30" s="98"/>
      <c r="L30" s="99"/>
      <c r="M30" s="98"/>
      <c r="N30" s="98"/>
      <c r="O30" s="98"/>
      <c r="P30" s="98"/>
      <c r="Q30" s="98"/>
      <c r="R30" s="98"/>
      <c r="S30" s="98"/>
      <c r="T30" s="98"/>
      <c r="U30" s="100"/>
    </row>
    <row r="31" spans="1:21" x14ac:dyDescent="0.2">
      <c r="A31" s="101" t="s">
        <v>48</v>
      </c>
      <c r="B31" s="102"/>
      <c r="C31" s="102"/>
      <c r="D31" s="103" t="s">
        <v>49</v>
      </c>
      <c r="E31" s="103"/>
      <c r="F31" s="103"/>
      <c r="G31" s="103"/>
      <c r="H31" s="103"/>
      <c r="I31" s="103"/>
      <c r="J31" s="104">
        <f>J8</f>
        <v>7.0000000000000007E-2</v>
      </c>
      <c r="K31" s="105"/>
      <c r="L31" s="104">
        <f>L8</f>
        <v>8.9499999999999996E-2</v>
      </c>
      <c r="M31" s="105"/>
      <c r="N31" s="104">
        <f>N8-(O23/N6)</f>
        <v>7.0663943281566513E-2</v>
      </c>
      <c r="O31" s="105"/>
      <c r="P31" s="104">
        <f>P8</f>
        <v>7.4300000000000005E-2</v>
      </c>
      <c r="Q31" s="105"/>
      <c r="R31" s="104">
        <f>R8</f>
        <v>6.6100000000000006E-2</v>
      </c>
      <c r="S31" s="105"/>
      <c r="T31" s="104">
        <f>T8-(U23/T6)</f>
        <v>7.3963890092821366E-2</v>
      </c>
      <c r="U31" s="106"/>
    </row>
    <row r="32" spans="1:21" x14ac:dyDescent="0.2">
      <c r="A32" s="101" t="s">
        <v>50</v>
      </c>
      <c r="B32" s="102"/>
      <c r="C32" s="102"/>
      <c r="D32" s="103" t="s">
        <v>49</v>
      </c>
      <c r="E32" s="103"/>
      <c r="F32" s="103"/>
      <c r="G32" s="103"/>
      <c r="H32" s="103"/>
      <c r="I32" s="103"/>
      <c r="J32" s="104">
        <f>J8</f>
        <v>7.0000000000000007E-2</v>
      </c>
      <c r="K32" s="105"/>
      <c r="L32" s="104">
        <f>L8</f>
        <v>8.9499999999999996E-2</v>
      </c>
      <c r="M32" s="105"/>
      <c r="N32" s="104">
        <f>N8</f>
        <v>8.9300000000000004E-2</v>
      </c>
      <c r="O32" s="105"/>
      <c r="P32" s="104">
        <f>P8</f>
        <v>7.4300000000000005E-2</v>
      </c>
      <c r="Q32" s="105"/>
      <c r="R32" s="104">
        <f>R8</f>
        <v>6.6100000000000006E-2</v>
      </c>
      <c r="S32" s="105"/>
      <c r="T32" s="104">
        <v>7.6700000000000004E-2</v>
      </c>
      <c r="U32" s="106"/>
    </row>
    <row r="33" spans="1:21" ht="17" thickBot="1" x14ac:dyDescent="0.25">
      <c r="A33" s="107" t="s">
        <v>51</v>
      </c>
      <c r="B33" s="108"/>
      <c r="C33" s="108"/>
      <c r="D33" s="109" t="s">
        <v>49</v>
      </c>
      <c r="E33" s="109"/>
      <c r="F33" s="109"/>
      <c r="G33" s="109"/>
      <c r="H33" s="109"/>
      <c r="I33" s="109"/>
      <c r="J33" s="110">
        <f>J31-J32</f>
        <v>0</v>
      </c>
      <c r="K33" s="110"/>
      <c r="L33" s="110">
        <f t="shared" ref="L33" si="0">L31-L32</f>
        <v>0</v>
      </c>
      <c r="M33" s="110"/>
      <c r="N33" s="110">
        <f>N32-N31</f>
        <v>1.8636056718433491E-2</v>
      </c>
      <c r="O33" s="110"/>
      <c r="P33" s="110">
        <f t="shared" ref="P33" si="1">P31-P32</f>
        <v>0</v>
      </c>
      <c r="Q33" s="110"/>
      <c r="R33" s="110">
        <f>R32-R31</f>
        <v>0</v>
      </c>
      <c r="S33" s="110"/>
      <c r="T33" s="110">
        <f>T32-T31</f>
        <v>2.7361099071786382E-3</v>
      </c>
      <c r="U33" s="111"/>
    </row>
  </sheetData>
  <mergeCells count="157">
    <mergeCell ref="T33:U33"/>
    <mergeCell ref="A33:C33"/>
    <mergeCell ref="J33:K33"/>
    <mergeCell ref="L33:M33"/>
    <mergeCell ref="N33:O33"/>
    <mergeCell ref="P33:Q33"/>
    <mergeCell ref="R33:S33"/>
    <mergeCell ref="R31:S31"/>
    <mergeCell ref="T31:U31"/>
    <mergeCell ref="A32:C32"/>
    <mergeCell ref="J32:K32"/>
    <mergeCell ref="L32:M32"/>
    <mergeCell ref="N32:O32"/>
    <mergeCell ref="P32:Q32"/>
    <mergeCell ref="R32:S32"/>
    <mergeCell ref="T32:U32"/>
    <mergeCell ref="D29:E29"/>
    <mergeCell ref="A31:C31"/>
    <mergeCell ref="J31:K31"/>
    <mergeCell ref="L31:M31"/>
    <mergeCell ref="N31:O31"/>
    <mergeCell ref="P31:Q31"/>
    <mergeCell ref="T24:U24"/>
    <mergeCell ref="D26:E26"/>
    <mergeCell ref="D27:E27"/>
    <mergeCell ref="L27:M27"/>
    <mergeCell ref="N27:O27"/>
    <mergeCell ref="R27:S27"/>
    <mergeCell ref="T27:U27"/>
    <mergeCell ref="R21:S21"/>
    <mergeCell ref="T21:U21"/>
    <mergeCell ref="D24:E24"/>
    <mergeCell ref="F24:G24"/>
    <mergeCell ref="H24:I24"/>
    <mergeCell ref="J24:K24"/>
    <mergeCell ref="L24:M24"/>
    <mergeCell ref="N24:O24"/>
    <mergeCell ref="P24:Q24"/>
    <mergeCell ref="R24:S24"/>
    <mergeCell ref="D18:E18"/>
    <mergeCell ref="L18:M18"/>
    <mergeCell ref="N18:O18"/>
    <mergeCell ref="R18:S18"/>
    <mergeCell ref="T18:U18"/>
    <mergeCell ref="D21:E21"/>
    <mergeCell ref="J21:K21"/>
    <mergeCell ref="L21:M21"/>
    <mergeCell ref="N21:O21"/>
    <mergeCell ref="P21:Q21"/>
    <mergeCell ref="T16:U16"/>
    <mergeCell ref="D17:E17"/>
    <mergeCell ref="J17:K17"/>
    <mergeCell ref="L17:M17"/>
    <mergeCell ref="N17:O17"/>
    <mergeCell ref="P17:Q17"/>
    <mergeCell ref="R17:S17"/>
    <mergeCell ref="T17:U17"/>
    <mergeCell ref="D16:E16"/>
    <mergeCell ref="J16:K16"/>
    <mergeCell ref="L16:M16"/>
    <mergeCell ref="N16:O16"/>
    <mergeCell ref="P16:Q16"/>
    <mergeCell ref="R16:S16"/>
    <mergeCell ref="A14:U14"/>
    <mergeCell ref="D15:E15"/>
    <mergeCell ref="J15:K15"/>
    <mergeCell ref="L15:M15"/>
    <mergeCell ref="N15:O15"/>
    <mergeCell ref="P15:Q15"/>
    <mergeCell ref="R15:S15"/>
    <mergeCell ref="T15:U15"/>
    <mergeCell ref="T11:U11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R10:S10"/>
    <mergeCell ref="T10:U10"/>
    <mergeCell ref="D11:E11"/>
    <mergeCell ref="F11:G11"/>
    <mergeCell ref="H11:I11"/>
    <mergeCell ref="J11:K11"/>
    <mergeCell ref="L11:M11"/>
    <mergeCell ref="N11:O11"/>
    <mergeCell ref="P11:Q11"/>
    <mergeCell ref="R11:S11"/>
    <mergeCell ref="P9:Q9"/>
    <mergeCell ref="R9:S9"/>
    <mergeCell ref="T9:U9"/>
    <mergeCell ref="D10:E10"/>
    <mergeCell ref="F10:G10"/>
    <mergeCell ref="H10:I10"/>
    <mergeCell ref="J10:K10"/>
    <mergeCell ref="L10:M10"/>
    <mergeCell ref="N10:O10"/>
    <mergeCell ref="P10:Q10"/>
    <mergeCell ref="D9:E9"/>
    <mergeCell ref="F9:G9"/>
    <mergeCell ref="H9:I9"/>
    <mergeCell ref="J9:K9"/>
    <mergeCell ref="L9:M9"/>
    <mergeCell ref="N9:O9"/>
    <mergeCell ref="T7:U7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R6:S6"/>
    <mergeCell ref="T6:U6"/>
    <mergeCell ref="D7:E7"/>
    <mergeCell ref="F7:G7"/>
    <mergeCell ref="H7:I7"/>
    <mergeCell ref="J7:K7"/>
    <mergeCell ref="L7:M7"/>
    <mergeCell ref="N7:O7"/>
    <mergeCell ref="P7:Q7"/>
    <mergeCell ref="R7:S7"/>
    <mergeCell ref="P5:Q5"/>
    <mergeCell ref="R5:S5"/>
    <mergeCell ref="T5:U5"/>
    <mergeCell ref="D6:E6"/>
    <mergeCell ref="F6:G6"/>
    <mergeCell ref="H6:I6"/>
    <mergeCell ref="J6:K6"/>
    <mergeCell ref="L6:M6"/>
    <mergeCell ref="N6:O6"/>
    <mergeCell ref="P6:Q6"/>
    <mergeCell ref="N4:O4"/>
    <mergeCell ref="P4:Q4"/>
    <mergeCell ref="R4:S4"/>
    <mergeCell ref="T4:U4"/>
    <mergeCell ref="D5:E5"/>
    <mergeCell ref="F5:G5"/>
    <mergeCell ref="H5:I5"/>
    <mergeCell ref="J5:K5"/>
    <mergeCell ref="L5:M5"/>
    <mergeCell ref="N5:O5"/>
    <mergeCell ref="A1:C1"/>
    <mergeCell ref="D1:L1"/>
    <mergeCell ref="N1:U1"/>
    <mergeCell ref="A3:C4"/>
    <mergeCell ref="D3:U3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2021-08-02T16:05:59Z</dcterms:created>
  <dcterms:modified xsi:type="dcterms:W3CDTF">2021-08-02T16:09:06Z</dcterms:modified>
</cp:coreProperties>
</file>